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hidePivotFieldList="1"/>
  <bookViews>
    <workbookView xWindow="0" yWindow="0" windowWidth="16608" windowHeight="9432"/>
  </bookViews>
  <sheets>
    <sheet name="Hoja1" sheetId="1" r:id="rId1"/>
  </sheets>
  <definedNames>
    <definedName name="_xlnm._FilterDatabase" localSheetId="0" hidden="1">Hoja1!$B$3:$E$30</definedName>
  </definedNames>
  <calcPr calcId="152511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3" i="1" l="1"/>
  <c r="D119" i="1"/>
  <c r="D137" i="1"/>
  <c r="D131" i="1"/>
  <c r="D124" i="1"/>
  <c r="D109" i="1"/>
  <c r="E87" i="1"/>
  <c r="E86" i="1"/>
  <c r="E85" i="1"/>
  <c r="D52" i="1"/>
  <c r="D54" i="1"/>
  <c r="D53" i="1"/>
  <c r="D51" i="1"/>
  <c r="D50" i="1"/>
  <c r="D49" i="1"/>
  <c r="C54" i="1"/>
  <c r="C53" i="1"/>
  <c r="C52" i="1"/>
  <c r="C51" i="1"/>
  <c r="C50" i="1"/>
  <c r="C49" i="1"/>
  <c r="D42" i="1"/>
  <c r="D43" i="1"/>
  <c r="D41" i="1"/>
  <c r="C36" i="1"/>
  <c r="C35" i="1"/>
  <c r="C34" i="1"/>
  <c r="C33" i="1"/>
  <c r="D138" i="1" l="1"/>
  <c r="C55" i="1"/>
  <c r="D55" i="1"/>
</calcChain>
</file>

<file path=xl/sharedStrings.xml><?xml version="1.0" encoding="utf-8"?>
<sst xmlns="http://schemas.openxmlformats.org/spreadsheetml/2006/main" count="248" uniqueCount="69">
  <si>
    <t>Cod</t>
  </si>
  <si>
    <t>Nombre Universidad</t>
  </si>
  <si>
    <t>Visitas</t>
  </si>
  <si>
    <t>Facultad</t>
  </si>
  <si>
    <t>UdeA</t>
  </si>
  <si>
    <t>UPB</t>
  </si>
  <si>
    <t>UdeM</t>
  </si>
  <si>
    <t>CES</t>
  </si>
  <si>
    <t>Medicina</t>
  </si>
  <si>
    <t>Comunicación</t>
  </si>
  <si>
    <t>Derecho</t>
  </si>
  <si>
    <t>Odontologia</t>
  </si>
  <si>
    <t>USB</t>
  </si>
  <si>
    <t>Colegiatura</t>
  </si>
  <si>
    <t>Psicologia</t>
  </si>
  <si>
    <t>Diseño</t>
  </si>
  <si>
    <t>suma</t>
  </si>
  <si>
    <t>promedio</t>
  </si>
  <si>
    <t xml:space="preserve">maximo </t>
  </si>
  <si>
    <t>minimo</t>
  </si>
  <si>
    <t>RESUMEN VISITAS</t>
  </si>
  <si>
    <t>RESUMEN POR UNIVERSIDADES</t>
  </si>
  <si>
    <t>TOTAL UNIVERSIDADES</t>
  </si>
  <si>
    <t>CUANTAS VISITAS</t>
  </si>
  <si>
    <t>CUANTOS NO VISITARON</t>
  </si>
  <si>
    <t>MEDECINA</t>
  </si>
  <si>
    <t>DERECHO</t>
  </si>
  <si>
    <t xml:space="preserve">COMUNICACIÓN </t>
  </si>
  <si>
    <t>ODONTOLOGIA</t>
  </si>
  <si>
    <t>PSICOLOGIA</t>
  </si>
  <si>
    <t>DISEÑO</t>
  </si>
  <si>
    <t>TOTAL GENERAL</t>
  </si>
  <si>
    <t>FACULTAD</t>
  </si>
  <si>
    <t>CANTIDAD FACULTA</t>
  </si>
  <si>
    <t>TOTAL VISITAS</t>
  </si>
  <si>
    <t xml:space="preserve">Anastasia </t>
  </si>
  <si>
    <t xml:space="preserve">Fantina </t>
  </si>
  <si>
    <t xml:space="preserve">Lucrecia </t>
  </si>
  <si>
    <t xml:space="preserve">Dalila </t>
  </si>
  <si>
    <t xml:space="preserve">Cerafina </t>
  </si>
  <si>
    <t xml:space="preserve">Clespistulo </t>
  </si>
  <si>
    <t xml:space="preserve">Magilda </t>
  </si>
  <si>
    <t xml:space="preserve">NOMBRES </t>
  </si>
  <si>
    <t>BASE DE DATOS DOS</t>
  </si>
  <si>
    <t>EDAD</t>
  </si>
  <si>
    <t xml:space="preserve">VALOR SEM </t>
  </si>
  <si>
    <t>MEDICINA</t>
  </si>
  <si>
    <t>2, Contar el valor de los semestres iguales a 6200000</t>
  </si>
  <si>
    <t>3,Contar las edades menores a 30</t>
  </si>
  <si>
    <t xml:space="preserve">1, Sume las valor sem.de la facultad de MEDICINA </t>
  </si>
  <si>
    <t>FILTRIOS</t>
  </si>
  <si>
    <t>TOTAL CES</t>
  </si>
  <si>
    <t>TOTAL UDM</t>
  </si>
  <si>
    <t>TOTAL UPB</t>
  </si>
  <si>
    <t>TOTAL USB</t>
  </si>
  <si>
    <t>TOTAL COLEGIATURA</t>
  </si>
  <si>
    <t>TOTAL UDEA</t>
  </si>
  <si>
    <t>NOMBRES</t>
  </si>
  <si>
    <t>VALOR SEM</t>
  </si>
  <si>
    <t>Anstasia</t>
  </si>
  <si>
    <t>Fantina</t>
  </si>
  <si>
    <t>Licrecia</t>
  </si>
  <si>
    <t>Dalila</t>
  </si>
  <si>
    <t>Cerafina</t>
  </si>
  <si>
    <t>Clespistulo</t>
  </si>
  <si>
    <t>Magilda</t>
  </si>
  <si>
    <t>Etiquetas de fila</t>
  </si>
  <si>
    <t>Total general</t>
  </si>
  <si>
    <t>Cuenta de Visitas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</si>
</sst>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3" borderId="1" xfId="0" applyFill="1" applyBorder="1"/>
    <xf numFmtId="0" fontId="0" fillId="0" borderId="0" xfId="0" applyAlignment="1">
      <alignment horizontal="left"/>
    </xf>
    <xf numFmtId="0" fontId="0" fillId="0" borderId="0" xfId="0" applyAlignment="1"/>
    <xf numFmtId="0" fontId="2" fillId="5" borderId="0" xfId="0" applyFont="1" applyFill="1" applyAlignment="1"/>
    <xf numFmtId="0" fontId="2" fillId="5" borderId="0" xfId="0" applyFont="1" applyFill="1"/>
    <xf numFmtId="0" fontId="0" fillId="4" borderId="1" xfId="0" applyFill="1" applyBorder="1"/>
    <xf numFmtId="0" fontId="0" fillId="0" borderId="1" xfId="0" applyFill="1" applyBorder="1"/>
    <xf numFmtId="44" fontId="0" fillId="0" borderId="0" xfId="1" applyNumberFormat="1" applyFont="1"/>
    <xf numFmtId="0" fontId="0" fillId="0" borderId="0" xfId="0" applyFill="1" applyBorder="1"/>
    <xf numFmtId="0" fontId="2" fillId="0" borderId="1" xfId="0" applyFont="1" applyFill="1" applyBorder="1"/>
    <xf numFmtId="0" fontId="3" fillId="2" borderId="5" xfId="0" applyFont="1" applyFill="1" applyBorder="1" applyAlignment="1">
      <alignment horizontal="center"/>
    </xf>
    <xf numFmtId="0" fontId="0" fillId="0" borderId="5" xfId="0" applyBorder="1"/>
    <xf numFmtId="44" fontId="0" fillId="0" borderId="5" xfId="0" applyNumberFormat="1" applyBorder="1"/>
    <xf numFmtId="0" fontId="0" fillId="6" borderId="1" xfId="0" applyFill="1" applyBorder="1"/>
    <xf numFmtId="0" fontId="0" fillId="6" borderId="1" xfId="0" applyFill="1" applyBorder="1" applyAlignment="1"/>
    <xf numFmtId="0" fontId="3" fillId="6" borderId="1" xfId="0" applyFont="1" applyFill="1" applyBorder="1"/>
    <xf numFmtId="0" fontId="0" fillId="6" borderId="1" xfId="0" applyFont="1" applyFill="1" applyBorder="1"/>
    <xf numFmtId="44" fontId="0" fillId="6" borderId="1" xfId="1" applyFont="1" applyFill="1" applyBorder="1"/>
    <xf numFmtId="0" fontId="0" fillId="6" borderId="0" xfId="0" applyFill="1"/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6" borderId="1" xfId="0" applyFill="1" applyBorder="1" applyAlignment="1">
      <alignment horizontal="left"/>
    </xf>
    <xf numFmtId="0" fontId="0" fillId="0" borderId="0" xfId="0" applyAlignment="1">
      <alignment horizontal="left"/>
    </xf>
  </cellXfs>
  <cellStyles count="2">
    <cellStyle name="Moneda" xfId="1" builtinId="4"/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/>
              <a:t>RESUMEN</a:t>
            </a:r>
            <a:r>
              <a:rPr lang="en-US" baseline="0"/>
              <a:t> X VISITAS</a:t>
            </a:r>
          </a:p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endParaRPr lang="en-US"/>
          </a:p>
        </c:rich>
      </c:tx>
      <c:layout>
        <c:manualLayout>
          <c:xMode val="edge"/>
          <c:yMode val="edge"/>
          <c:x val="0.30619496855345912"/>
          <c:y val="7.2676434038982912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Hoja1!$B$32:$B$36</c:f>
              <c:strCache>
                <c:ptCount val="5"/>
                <c:pt idx="0">
                  <c:v>RESUMEN VISITAS</c:v>
                </c:pt>
                <c:pt idx="1">
                  <c:v>suma</c:v>
                </c:pt>
                <c:pt idx="2">
                  <c:v>promedio</c:v>
                </c:pt>
                <c:pt idx="3">
                  <c:v>maximo </c:v>
                </c:pt>
                <c:pt idx="4">
                  <c:v>minimo</c:v>
                </c:pt>
              </c:strCache>
            </c:strRef>
          </c:cat>
          <c:val>
            <c:numRef>
              <c:f>Hoja1!$C$32:$C$36</c:f>
              <c:numCache>
                <c:formatCode>General</c:formatCode>
                <c:ptCount val="5"/>
                <c:pt idx="1">
                  <c:v>5378</c:v>
                </c:pt>
                <c:pt idx="2">
                  <c:v>224.08333333333334</c:v>
                </c:pt>
                <c:pt idx="3">
                  <c:v>900</c:v>
                </c:pt>
                <c:pt idx="4">
                  <c:v>20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63307776"/>
        <c:axId val="63310464"/>
      </c:barChart>
      <c:catAx>
        <c:axId val="63307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310464"/>
        <c:crosses val="autoZero"/>
        <c:auto val="1"/>
        <c:lblAlgn val="ctr"/>
        <c:lblOffset val="100"/>
        <c:noMultiLvlLbl val="0"/>
      </c:catAx>
      <c:valAx>
        <c:axId val="63310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33077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1111111111111109E-2"/>
          <c:y val="0.17171296296296298"/>
          <c:w val="0.93888888888888888"/>
          <c:h val="0.60027668416447943"/>
        </c:manualLayout>
      </c:layout>
      <c:pie3DChart>
        <c:varyColors val="1"/>
        <c:ser>
          <c:idx val="0"/>
          <c:order val="0"/>
          <c:tx>
            <c:strRef>
              <c:f>Hoja1!$C$48</c:f>
              <c:strCache>
                <c:ptCount val="1"/>
                <c:pt idx="0">
                  <c:v>CANTIDAD FACULTA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Hoja1!$B$49:$B$55</c:f>
              <c:strCache>
                <c:ptCount val="7"/>
                <c:pt idx="0">
                  <c:v>MEDECINA</c:v>
                </c:pt>
                <c:pt idx="1">
                  <c:v>DERECHO</c:v>
                </c:pt>
                <c:pt idx="2">
                  <c:v>PSICOLOGIA</c:v>
                </c:pt>
                <c:pt idx="3">
                  <c:v>COMUNICACIÓN </c:v>
                </c:pt>
                <c:pt idx="4">
                  <c:v>ODONTOLOGIA</c:v>
                </c:pt>
                <c:pt idx="5">
                  <c:v>DISEÑO</c:v>
                </c:pt>
                <c:pt idx="6">
                  <c:v>TOTAL GENERAL</c:v>
                </c:pt>
              </c:strCache>
            </c:strRef>
          </c:cat>
          <c:val>
            <c:numRef>
              <c:f>Hoja1!$C$49:$C$55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26</c:v>
                </c:pt>
              </c:numCache>
            </c:numRef>
          </c:val>
        </c:ser>
        <c:ser>
          <c:idx val="1"/>
          <c:order val="1"/>
          <c:tx>
            <c:strRef>
              <c:f>Hoja1!$D$48</c:f>
              <c:strCache>
                <c:ptCount val="1"/>
                <c:pt idx="0">
                  <c:v>TOTAL VISITAS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p3d/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p3d/>
            </c:spPr>
          </c:dPt>
          <c:cat>
            <c:strRef>
              <c:f>Hoja1!$B$49:$B$55</c:f>
              <c:strCache>
                <c:ptCount val="7"/>
                <c:pt idx="0">
                  <c:v>MEDECINA</c:v>
                </c:pt>
                <c:pt idx="1">
                  <c:v>DERECHO</c:v>
                </c:pt>
                <c:pt idx="2">
                  <c:v>PSICOLOGIA</c:v>
                </c:pt>
                <c:pt idx="3">
                  <c:v>COMUNICACIÓN </c:v>
                </c:pt>
                <c:pt idx="4">
                  <c:v>ODONTOLOGIA</c:v>
                </c:pt>
                <c:pt idx="5">
                  <c:v>DISEÑO</c:v>
                </c:pt>
                <c:pt idx="6">
                  <c:v>TOTAL GENERAL</c:v>
                </c:pt>
              </c:strCache>
            </c:strRef>
          </c:cat>
          <c:val>
            <c:numRef>
              <c:f>Hoja1!$D$49:$D$55</c:f>
              <c:numCache>
                <c:formatCode>General</c:formatCode>
                <c:ptCount val="7"/>
                <c:pt idx="0">
                  <c:v>1251</c:v>
                </c:pt>
                <c:pt idx="1">
                  <c:v>616</c:v>
                </c:pt>
                <c:pt idx="2">
                  <c:v>1490</c:v>
                </c:pt>
                <c:pt idx="3">
                  <c:v>407</c:v>
                </c:pt>
                <c:pt idx="4">
                  <c:v>1102</c:v>
                </c:pt>
                <c:pt idx="5">
                  <c:v>212</c:v>
                </c:pt>
                <c:pt idx="6">
                  <c:v>5078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RESUMEN</a:t>
            </a:r>
            <a:r>
              <a:rPr lang="es-CO" baseline="0"/>
              <a:t> X UNIVERSIDAD</a:t>
            </a:r>
            <a:endParaRPr lang="es-CO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Hoja1!$B$40:$B$43</c:f>
              <c:strCache>
                <c:ptCount val="4"/>
                <c:pt idx="0">
                  <c:v>RESUMEN POR UNIVERSIDADES</c:v>
                </c:pt>
                <c:pt idx="1">
                  <c:v>TOTAL UNIVERSIDADES</c:v>
                </c:pt>
                <c:pt idx="2">
                  <c:v>CUANTAS VISITAS</c:v>
                </c:pt>
                <c:pt idx="3">
                  <c:v>CUANTOS NO VISITARON</c:v>
                </c:pt>
              </c:strCache>
            </c:strRef>
          </c:cat>
          <c:val>
            <c:numRef>
              <c:f>Hoja1!$C$40:$C$43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Hoja1!$B$40:$B$43</c:f>
              <c:strCache>
                <c:ptCount val="4"/>
                <c:pt idx="0">
                  <c:v>RESUMEN POR UNIVERSIDADES</c:v>
                </c:pt>
                <c:pt idx="1">
                  <c:v>TOTAL UNIVERSIDADES</c:v>
                </c:pt>
                <c:pt idx="2">
                  <c:v>CUANTAS VISITAS</c:v>
                </c:pt>
                <c:pt idx="3">
                  <c:v>CUANTOS NO VISITARON</c:v>
                </c:pt>
              </c:strCache>
            </c:strRef>
          </c:cat>
          <c:val>
            <c:numRef>
              <c:f>Hoja1!$D$40:$D$43</c:f>
              <c:numCache>
                <c:formatCode>General</c:formatCode>
                <c:ptCount val="4"/>
                <c:pt idx="1">
                  <c:v>27</c:v>
                </c:pt>
                <c:pt idx="2">
                  <c:v>24</c:v>
                </c:pt>
                <c:pt idx="3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66019328"/>
        <c:axId val="66020864"/>
      </c:barChart>
      <c:catAx>
        <c:axId val="66019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020864"/>
        <c:crosses val="autoZero"/>
        <c:auto val="1"/>
        <c:lblAlgn val="ctr"/>
        <c:lblOffset val="100"/>
        <c:noMultiLvlLbl val="0"/>
      </c:catAx>
      <c:valAx>
        <c:axId val="6602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019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CES Odontologia</c:v>
              </c:pt>
              <c:pt idx="1">
                <c:v>Colegiatura Diseño</c:v>
              </c:pt>
              <c:pt idx="2">
                <c:v>UdeA Medicina</c:v>
              </c:pt>
              <c:pt idx="3">
                <c:v>UdeM Derecho</c:v>
              </c:pt>
              <c:pt idx="4">
                <c:v>UPB Comunicación</c:v>
              </c:pt>
              <c:pt idx="5">
                <c:v>USB Psicologia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2</c:v>
              </c:pt>
              <c:pt idx="2">
                <c:v>5</c:v>
              </c:pt>
              <c:pt idx="3">
                <c:v>4</c:v>
              </c:pt>
              <c:pt idx="4">
                <c:v>5</c:v>
              </c:pt>
              <c:pt idx="5">
                <c:v>4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060672"/>
        <c:axId val="66062208"/>
      </c:barChart>
      <c:catAx>
        <c:axId val="660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062208"/>
        <c:crosses val="autoZero"/>
        <c:auto val="1"/>
        <c:lblAlgn val="ctr"/>
        <c:lblOffset val="100"/>
        <c:noMultiLvlLbl val="0"/>
      </c:catAx>
      <c:valAx>
        <c:axId val="66062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66060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 orientation="portrait"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2</xdr:row>
      <xdr:rowOff>4763</xdr:rowOff>
    </xdr:from>
    <xdr:to>
      <xdr:col>10</xdr:col>
      <xdr:colOff>9525</xdr:colOff>
      <xdr:row>11</xdr:row>
      <xdr:rowOff>19051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352425</xdr:colOff>
      <xdr:row>25</xdr:row>
      <xdr:rowOff>14287</xdr:rowOff>
    </xdr:from>
    <xdr:to>
      <xdr:col>10</xdr:col>
      <xdr:colOff>638175</xdr:colOff>
      <xdr:row>34</xdr:row>
      <xdr:rowOff>161925</xdr:rowOff>
    </xdr:to>
    <xdr:graphicFrame macro="">
      <xdr:nvGraphicFramePr>
        <xdr:cNvPr id="4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347662</xdr:colOff>
      <xdr:row>12</xdr:row>
      <xdr:rowOff>71437</xdr:rowOff>
    </xdr:from>
    <xdr:to>
      <xdr:col>10</xdr:col>
      <xdr:colOff>638175</xdr:colOff>
      <xdr:row>24</xdr:row>
      <xdr:rowOff>85725</xdr:rowOff>
    </xdr:to>
    <xdr:graphicFrame macro="">
      <xdr:nvGraphicFramePr>
        <xdr:cNvPr id="6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752475</xdr:colOff>
      <xdr:row>59</xdr:row>
      <xdr:rowOff>152400</xdr:rowOff>
    </xdr:from>
    <xdr:to>
      <xdr:col>11</xdr:col>
      <xdr:colOff>752475</xdr:colOff>
      <xdr:row>74</xdr:row>
      <xdr:rowOff>38100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3-03" refreshedDate="41964.846103009259" createdVersion="5" refreshedVersion="5" minRefreshableVersion="3" recordCount="27">
  <cacheSource type="worksheet">
    <worksheetSource ref="B3:E30" sheet="Hoja1"/>
  </cacheSource>
  <cacheFields count="4">
    <cacheField name="Cod" numFmtId="0">
      <sharedItems containsSemiMixedTypes="0" containsString="0" containsNumber="1" containsInteger="1" minValue="1" maxValue="27"/>
    </cacheField>
    <cacheField name="Nombre Universidad" numFmtId="0">
      <sharedItems count="6">
        <s v="UPB"/>
        <s v="UdeM"/>
        <s v="Colegiatura"/>
        <s v="UdeA"/>
        <s v="CES"/>
        <s v="USB"/>
      </sharedItems>
    </cacheField>
    <cacheField name="Visitas" numFmtId="0">
      <sharedItems containsString="0" containsBlank="1" containsNumber="1" containsInteger="1" minValue="20" maxValue="900" count="23">
        <m/>
        <n v="55"/>
        <n v="245"/>
        <n v="162"/>
        <n v="45"/>
        <n v="200"/>
        <n v="120"/>
        <n v="130"/>
        <n v="170"/>
        <n v="196"/>
        <n v="62"/>
        <n v="150"/>
        <n v="95"/>
        <n v="156"/>
        <n v="600"/>
        <n v="20"/>
        <n v="32"/>
        <n v="800"/>
        <n v="250"/>
        <n v="70"/>
        <n v="900"/>
        <n v="210"/>
        <n v="310"/>
      </sharedItems>
    </cacheField>
    <cacheField name="Facultad" numFmtId="0">
      <sharedItems count="6">
        <s v="Comunicación"/>
        <s v="Derecho"/>
        <s v="Diseño"/>
        <s v="Medicina"/>
        <s v="Odontologia"/>
        <s v="Psicologi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n v="2"/>
    <x v="0"/>
    <x v="0"/>
    <x v="0"/>
  </r>
  <r>
    <n v="6"/>
    <x v="0"/>
    <x v="1"/>
    <x v="0"/>
  </r>
  <r>
    <n v="12"/>
    <x v="0"/>
    <x v="2"/>
    <x v="0"/>
  </r>
  <r>
    <n v="15"/>
    <x v="0"/>
    <x v="3"/>
    <x v="0"/>
  </r>
  <r>
    <n v="19"/>
    <x v="0"/>
    <x v="4"/>
    <x v="0"/>
  </r>
  <r>
    <n v="20"/>
    <x v="0"/>
    <x v="5"/>
    <x v="0"/>
  </r>
  <r>
    <n v="4"/>
    <x v="1"/>
    <x v="6"/>
    <x v="1"/>
  </r>
  <r>
    <n v="8"/>
    <x v="1"/>
    <x v="7"/>
    <x v="1"/>
  </r>
  <r>
    <n v="18"/>
    <x v="1"/>
    <x v="8"/>
    <x v="1"/>
  </r>
  <r>
    <n v="21"/>
    <x v="1"/>
    <x v="9"/>
    <x v="1"/>
  </r>
  <r>
    <n v="10"/>
    <x v="2"/>
    <x v="10"/>
    <x v="2"/>
  </r>
  <r>
    <n v="17"/>
    <x v="2"/>
    <x v="0"/>
    <x v="2"/>
  </r>
  <r>
    <n v="23"/>
    <x v="2"/>
    <x v="11"/>
    <x v="2"/>
  </r>
  <r>
    <n v="1"/>
    <x v="3"/>
    <x v="5"/>
    <x v="3"/>
  </r>
  <r>
    <n v="3"/>
    <x v="3"/>
    <x v="12"/>
    <x v="3"/>
  </r>
  <r>
    <n v="7"/>
    <x v="3"/>
    <x v="13"/>
    <x v="3"/>
  </r>
  <r>
    <n v="13"/>
    <x v="3"/>
    <x v="5"/>
    <x v="3"/>
  </r>
  <r>
    <n v="26"/>
    <x v="3"/>
    <x v="14"/>
    <x v="3"/>
  </r>
  <r>
    <n v="5"/>
    <x v="4"/>
    <x v="15"/>
    <x v="4"/>
  </r>
  <r>
    <n v="22"/>
    <x v="4"/>
    <x v="16"/>
    <x v="4"/>
  </r>
  <r>
    <n v="24"/>
    <x v="4"/>
    <x v="17"/>
    <x v="4"/>
  </r>
  <r>
    <n v="27"/>
    <x v="4"/>
    <x v="18"/>
    <x v="4"/>
  </r>
  <r>
    <n v="9"/>
    <x v="5"/>
    <x v="19"/>
    <x v="5"/>
  </r>
  <r>
    <n v="11"/>
    <x v="5"/>
    <x v="0"/>
    <x v="5"/>
  </r>
  <r>
    <n v="14"/>
    <x v="5"/>
    <x v="20"/>
    <x v="5"/>
  </r>
  <r>
    <n v="16"/>
    <x v="5"/>
    <x v="21"/>
    <x v="5"/>
  </r>
  <r>
    <n v="26"/>
    <x v="5"/>
    <x v="22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3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4">
  <location ref="G44:H57" firstHeaderRow="1" firstDataRow="1" firstDataCol="1"/>
  <pivotFields count="4">
    <pivotField showAll="0"/>
    <pivotField axis="axisRow" showAll="0">
      <items count="7">
        <item x="4"/>
        <item x="2"/>
        <item x="3"/>
        <item x="1"/>
        <item x="0"/>
        <item x="5"/>
        <item t="default"/>
      </items>
    </pivotField>
    <pivotField dataField="1" showAll="0">
      <items count="24">
        <item x="15"/>
        <item x="16"/>
        <item x="4"/>
        <item x="1"/>
        <item x="10"/>
        <item x="19"/>
        <item x="12"/>
        <item x="6"/>
        <item x="7"/>
        <item x="11"/>
        <item x="13"/>
        <item x="3"/>
        <item x="8"/>
        <item x="9"/>
        <item x="5"/>
        <item x="21"/>
        <item x="2"/>
        <item x="18"/>
        <item x="22"/>
        <item x="14"/>
        <item x="17"/>
        <item x="20"/>
        <item x="0"/>
        <item t="default"/>
      </items>
    </pivotField>
    <pivotField axis="axisRow" showAll="0">
      <items count="7">
        <item x="0"/>
        <item x="1"/>
        <item x="2"/>
        <item x="3"/>
        <item x="4"/>
        <item x="5"/>
        <item t="default"/>
      </items>
    </pivotField>
  </pivotFields>
  <rowFields count="2">
    <field x="1"/>
    <field x="3"/>
  </rowFields>
  <rowItems count="13">
    <i>
      <x/>
    </i>
    <i r="1">
      <x v="4"/>
    </i>
    <i>
      <x v="1"/>
    </i>
    <i r="1">
      <x v="2"/>
    </i>
    <i>
      <x v="2"/>
    </i>
    <i r="1">
      <x v="3"/>
    </i>
    <i>
      <x v="3"/>
    </i>
    <i r="1">
      <x v="1"/>
    </i>
    <i>
      <x v="4"/>
    </i>
    <i r="1">
      <x/>
    </i>
    <i>
      <x v="5"/>
    </i>
    <i r="1">
      <x v="5"/>
    </i>
    <i t="grand">
      <x/>
    </i>
  </rowItems>
  <colItems count="1">
    <i/>
  </colItems>
  <dataFields count="1">
    <dataField name="Cuenta de Visitas" fld="2" subtotal="count" baseField="0" baseItem="0"/>
  </dataFields>
  <chartFormats count="3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50"/>
  <sheetViews>
    <sheetView tabSelected="1" topLeftCell="A31" workbookViewId="0">
      <selection activeCell="D31" sqref="D31"/>
    </sheetView>
  </sheetViews>
  <sheetFormatPr baseColWidth="10" defaultRowHeight="14.4" x14ac:dyDescent="0.3"/>
  <cols>
    <col min="2" max="2" width="19.44140625" customWidth="1"/>
    <col min="3" max="3" width="18.33203125" customWidth="1"/>
    <col min="4" max="4" width="21.33203125" customWidth="1"/>
    <col min="5" max="5" width="16.44140625" customWidth="1"/>
    <col min="8" max="8" width="19.5546875" customWidth="1"/>
  </cols>
  <sheetData>
    <row r="2" spans="2:5" ht="15" x14ac:dyDescent="0.25">
      <c r="B2" s="2"/>
    </row>
    <row r="3" spans="2:5" ht="15" x14ac:dyDescent="0.25">
      <c r="B3" s="3" t="s">
        <v>0</v>
      </c>
      <c r="C3" s="3" t="s">
        <v>1</v>
      </c>
      <c r="D3" s="3" t="s">
        <v>2</v>
      </c>
      <c r="E3" s="3" t="s">
        <v>3</v>
      </c>
    </row>
    <row r="4" spans="2:5" x14ac:dyDescent="0.3">
      <c r="B4" s="16">
        <v>2</v>
      </c>
      <c r="C4" s="16" t="s">
        <v>5</v>
      </c>
      <c r="D4" s="16"/>
      <c r="E4" s="16" t="s">
        <v>9</v>
      </c>
    </row>
    <row r="5" spans="2:5" x14ac:dyDescent="0.3">
      <c r="B5" s="16">
        <v>6</v>
      </c>
      <c r="C5" s="16" t="s">
        <v>5</v>
      </c>
      <c r="D5" s="16">
        <v>55</v>
      </c>
      <c r="E5" s="16" t="s">
        <v>9</v>
      </c>
    </row>
    <row r="6" spans="2:5" x14ac:dyDescent="0.3">
      <c r="B6" s="16">
        <v>12</v>
      </c>
      <c r="C6" s="16" t="s">
        <v>5</v>
      </c>
      <c r="D6" s="16">
        <v>245</v>
      </c>
      <c r="E6" s="16" t="s">
        <v>9</v>
      </c>
    </row>
    <row r="7" spans="2:5" x14ac:dyDescent="0.3">
      <c r="B7" s="16">
        <v>15</v>
      </c>
      <c r="C7" s="16" t="s">
        <v>5</v>
      </c>
      <c r="D7" s="16">
        <v>162</v>
      </c>
      <c r="E7" s="16" t="s">
        <v>9</v>
      </c>
    </row>
    <row r="8" spans="2:5" x14ac:dyDescent="0.3">
      <c r="B8" s="16">
        <v>19</v>
      </c>
      <c r="C8" s="16" t="s">
        <v>5</v>
      </c>
      <c r="D8" s="16">
        <v>45</v>
      </c>
      <c r="E8" s="16" t="s">
        <v>9</v>
      </c>
    </row>
    <row r="9" spans="2:5" x14ac:dyDescent="0.3">
      <c r="B9" s="16">
        <v>20</v>
      </c>
      <c r="C9" s="16" t="s">
        <v>5</v>
      </c>
      <c r="D9" s="16">
        <v>200</v>
      </c>
      <c r="E9" s="16" t="s">
        <v>9</v>
      </c>
    </row>
    <row r="10" spans="2:5" ht="15" x14ac:dyDescent="0.25">
      <c r="B10" s="16">
        <v>4</v>
      </c>
      <c r="C10" s="16" t="s">
        <v>6</v>
      </c>
      <c r="D10" s="16">
        <v>120</v>
      </c>
      <c r="E10" s="16" t="s">
        <v>10</v>
      </c>
    </row>
    <row r="11" spans="2:5" ht="15" x14ac:dyDescent="0.25">
      <c r="B11" s="16">
        <v>8</v>
      </c>
      <c r="C11" s="16" t="s">
        <v>6</v>
      </c>
      <c r="D11" s="16">
        <v>130</v>
      </c>
      <c r="E11" s="16" t="s">
        <v>10</v>
      </c>
    </row>
    <row r="12" spans="2:5" ht="15" x14ac:dyDescent="0.25">
      <c r="B12" s="16">
        <v>18</v>
      </c>
      <c r="C12" s="16" t="s">
        <v>6</v>
      </c>
      <c r="D12" s="16">
        <v>170</v>
      </c>
      <c r="E12" s="16" t="s">
        <v>10</v>
      </c>
    </row>
    <row r="13" spans="2:5" ht="15" x14ac:dyDescent="0.25">
      <c r="B13" s="16">
        <v>21</v>
      </c>
      <c r="C13" s="16" t="s">
        <v>6</v>
      </c>
      <c r="D13" s="16">
        <v>196</v>
      </c>
      <c r="E13" s="16" t="s">
        <v>10</v>
      </c>
    </row>
    <row r="14" spans="2:5" x14ac:dyDescent="0.3">
      <c r="B14" s="16">
        <v>10</v>
      </c>
      <c r="C14" s="16" t="s">
        <v>13</v>
      </c>
      <c r="D14" s="16">
        <v>62</v>
      </c>
      <c r="E14" s="16" t="s">
        <v>15</v>
      </c>
    </row>
    <row r="15" spans="2:5" x14ac:dyDescent="0.3">
      <c r="B15" s="16">
        <v>17</v>
      </c>
      <c r="C15" s="16" t="s">
        <v>13</v>
      </c>
      <c r="D15" s="16"/>
      <c r="E15" s="16" t="s">
        <v>15</v>
      </c>
    </row>
    <row r="16" spans="2:5" x14ac:dyDescent="0.3">
      <c r="B16" s="16">
        <v>23</v>
      </c>
      <c r="C16" s="16" t="s">
        <v>13</v>
      </c>
      <c r="D16" s="16">
        <v>150</v>
      </c>
      <c r="E16" s="16" t="s">
        <v>15</v>
      </c>
    </row>
    <row r="17" spans="2:5" ht="15" x14ac:dyDescent="0.25">
      <c r="B17" s="16">
        <v>1</v>
      </c>
      <c r="C17" s="16" t="s">
        <v>4</v>
      </c>
      <c r="D17" s="16">
        <v>200</v>
      </c>
      <c r="E17" s="16" t="s">
        <v>8</v>
      </c>
    </row>
    <row r="18" spans="2:5" ht="15" x14ac:dyDescent="0.25">
      <c r="B18" s="16">
        <v>3</v>
      </c>
      <c r="C18" s="16" t="s">
        <v>4</v>
      </c>
      <c r="D18" s="16">
        <v>95</v>
      </c>
      <c r="E18" s="16" t="s">
        <v>8</v>
      </c>
    </row>
    <row r="19" spans="2:5" ht="15" x14ac:dyDescent="0.25">
      <c r="B19" s="16">
        <v>7</v>
      </c>
      <c r="C19" s="16" t="s">
        <v>4</v>
      </c>
      <c r="D19" s="16">
        <v>156</v>
      </c>
      <c r="E19" s="16" t="s">
        <v>8</v>
      </c>
    </row>
    <row r="20" spans="2:5" ht="15" x14ac:dyDescent="0.25">
      <c r="B20" s="16">
        <v>13</v>
      </c>
      <c r="C20" s="16" t="s">
        <v>4</v>
      </c>
      <c r="D20" s="16">
        <v>200</v>
      </c>
      <c r="E20" s="16" t="s">
        <v>8</v>
      </c>
    </row>
    <row r="21" spans="2:5" ht="15" x14ac:dyDescent="0.25">
      <c r="B21" s="16">
        <v>26</v>
      </c>
      <c r="C21" s="16" t="s">
        <v>4</v>
      </c>
      <c r="D21" s="16">
        <v>600</v>
      </c>
      <c r="E21" s="16" t="s">
        <v>8</v>
      </c>
    </row>
    <row r="22" spans="2:5" ht="15" x14ac:dyDescent="0.25">
      <c r="B22" s="16">
        <v>5</v>
      </c>
      <c r="C22" s="16" t="s">
        <v>7</v>
      </c>
      <c r="D22" s="16">
        <v>20</v>
      </c>
      <c r="E22" s="16" t="s">
        <v>11</v>
      </c>
    </row>
    <row r="23" spans="2:5" ht="15" x14ac:dyDescent="0.25">
      <c r="B23" s="16">
        <v>22</v>
      </c>
      <c r="C23" s="16" t="s">
        <v>7</v>
      </c>
      <c r="D23" s="16">
        <v>32</v>
      </c>
      <c r="E23" s="16" t="s">
        <v>11</v>
      </c>
    </row>
    <row r="24" spans="2:5" ht="15" x14ac:dyDescent="0.25">
      <c r="B24" s="16">
        <v>24</v>
      </c>
      <c r="C24" s="16" t="s">
        <v>7</v>
      </c>
      <c r="D24" s="16">
        <v>800</v>
      </c>
      <c r="E24" s="16" t="s">
        <v>11</v>
      </c>
    </row>
    <row r="25" spans="2:5" ht="15" x14ac:dyDescent="0.25">
      <c r="B25" s="16">
        <v>27</v>
      </c>
      <c r="C25" s="16" t="s">
        <v>7</v>
      </c>
      <c r="D25" s="16">
        <v>250</v>
      </c>
      <c r="E25" s="16" t="s">
        <v>11</v>
      </c>
    </row>
    <row r="26" spans="2:5" ht="15" x14ac:dyDescent="0.25">
      <c r="B26" s="16">
        <v>9</v>
      </c>
      <c r="C26" s="16" t="s">
        <v>12</v>
      </c>
      <c r="D26" s="16">
        <v>70</v>
      </c>
      <c r="E26" s="16" t="s">
        <v>14</v>
      </c>
    </row>
    <row r="27" spans="2:5" ht="15" x14ac:dyDescent="0.25">
      <c r="B27" s="16">
        <v>11</v>
      </c>
      <c r="C27" s="16" t="s">
        <v>12</v>
      </c>
      <c r="D27" s="16"/>
      <c r="E27" s="16" t="s">
        <v>14</v>
      </c>
    </row>
    <row r="28" spans="2:5" ht="15" x14ac:dyDescent="0.25">
      <c r="B28" s="16">
        <v>14</v>
      </c>
      <c r="C28" s="16" t="s">
        <v>12</v>
      </c>
      <c r="D28" s="16">
        <v>900</v>
      </c>
      <c r="E28" s="16" t="s">
        <v>14</v>
      </c>
    </row>
    <row r="29" spans="2:5" ht="15" x14ac:dyDescent="0.25">
      <c r="B29" s="16">
        <v>16</v>
      </c>
      <c r="C29" s="16" t="s">
        <v>12</v>
      </c>
      <c r="D29" s="16">
        <v>210</v>
      </c>
      <c r="E29" s="16" t="s">
        <v>14</v>
      </c>
    </row>
    <row r="30" spans="2:5" ht="15" x14ac:dyDescent="0.25">
      <c r="B30" s="16">
        <v>26</v>
      </c>
      <c r="C30" s="16" t="s">
        <v>12</v>
      </c>
      <c r="D30" s="16">
        <v>310</v>
      </c>
      <c r="E30" s="16" t="s">
        <v>14</v>
      </c>
    </row>
    <row r="32" spans="2:5" ht="15" x14ac:dyDescent="0.25">
      <c r="B32" s="25" t="s">
        <v>20</v>
      </c>
      <c r="C32" s="26"/>
    </row>
    <row r="33" spans="2:8" ht="15" x14ac:dyDescent="0.25">
      <c r="B33" s="16" t="s">
        <v>16</v>
      </c>
      <c r="C33" s="16">
        <f>SUM(D4:D30)</f>
        <v>5378</v>
      </c>
    </row>
    <row r="34" spans="2:8" ht="15" x14ac:dyDescent="0.25">
      <c r="B34" s="16" t="s">
        <v>17</v>
      </c>
      <c r="C34" s="16">
        <f>AVERAGE(D4:D30)</f>
        <v>224.08333333333334</v>
      </c>
    </row>
    <row r="35" spans="2:8" ht="15" x14ac:dyDescent="0.25">
      <c r="B35" s="16" t="s">
        <v>18</v>
      </c>
      <c r="C35" s="16">
        <f>MAX(D4:D30)</f>
        <v>900</v>
      </c>
    </row>
    <row r="36" spans="2:8" ht="15" x14ac:dyDescent="0.25">
      <c r="B36" s="16" t="s">
        <v>19</v>
      </c>
      <c r="C36" s="16">
        <f>MIN(D4:D30)</f>
        <v>20</v>
      </c>
    </row>
    <row r="40" spans="2:8" ht="15" x14ac:dyDescent="0.25">
      <c r="B40" s="27" t="s">
        <v>21</v>
      </c>
      <c r="C40" s="27"/>
      <c r="D40" s="3"/>
    </row>
    <row r="41" spans="2:8" ht="15" x14ac:dyDescent="0.25">
      <c r="B41" s="28" t="s">
        <v>22</v>
      </c>
      <c r="C41" s="28"/>
      <c r="D41" s="16">
        <f>COUNTA(C4:C30)</f>
        <v>27</v>
      </c>
    </row>
    <row r="42" spans="2:8" ht="15" x14ac:dyDescent="0.25">
      <c r="B42" s="28" t="s">
        <v>23</v>
      </c>
      <c r="C42" s="28"/>
      <c r="D42" s="16">
        <f>COUNT(D4:D30)</f>
        <v>24</v>
      </c>
    </row>
    <row r="43" spans="2:8" ht="15" x14ac:dyDescent="0.25">
      <c r="B43" s="28" t="s">
        <v>24</v>
      </c>
      <c r="C43" s="28"/>
      <c r="D43" s="17">
        <f>COUNTBLANK(D4:D30)</f>
        <v>3</v>
      </c>
      <c r="E43" s="5"/>
    </row>
    <row r="44" spans="2:8" ht="15" x14ac:dyDescent="0.25">
      <c r="G44" s="22" t="s">
        <v>66</v>
      </c>
      <c r="H44" t="s">
        <v>68</v>
      </c>
    </row>
    <row r="45" spans="2:8" ht="15" x14ac:dyDescent="0.25">
      <c r="G45" s="4" t="s">
        <v>7</v>
      </c>
      <c r="H45" s="24">
        <v>4</v>
      </c>
    </row>
    <row r="46" spans="2:8" ht="15" x14ac:dyDescent="0.25">
      <c r="B46" s="29"/>
      <c r="C46" s="29"/>
      <c r="G46" s="23" t="s">
        <v>11</v>
      </c>
      <c r="H46" s="24">
        <v>4</v>
      </c>
    </row>
    <row r="47" spans="2:8" ht="15" x14ac:dyDescent="0.25">
      <c r="G47" s="4" t="s">
        <v>13</v>
      </c>
      <c r="H47" s="24">
        <v>2</v>
      </c>
    </row>
    <row r="48" spans="2:8" x14ac:dyDescent="0.3">
      <c r="B48" s="6" t="s">
        <v>32</v>
      </c>
      <c r="C48" s="6" t="s">
        <v>33</v>
      </c>
      <c r="D48" s="7" t="s">
        <v>34</v>
      </c>
      <c r="G48" s="23" t="s">
        <v>15</v>
      </c>
      <c r="H48" s="24">
        <v>2</v>
      </c>
    </row>
    <row r="49" spans="2:8" ht="15" x14ac:dyDescent="0.25">
      <c r="B49" s="16" t="s">
        <v>25</v>
      </c>
      <c r="C49" s="16">
        <f>COUNTIF(E4:E30,"MEDICINA")</f>
        <v>5</v>
      </c>
      <c r="D49" s="16">
        <f>SUMIF(E4:E30,"MEDICINA",D4:D30)</f>
        <v>1251</v>
      </c>
      <c r="G49" s="4" t="s">
        <v>4</v>
      </c>
      <c r="H49" s="24">
        <v>5</v>
      </c>
    </row>
    <row r="50" spans="2:8" ht="15" x14ac:dyDescent="0.25">
      <c r="B50" s="16" t="s">
        <v>26</v>
      </c>
      <c r="C50" s="18">
        <f>COUNTIF(E4:E30,"DERECHO")</f>
        <v>4</v>
      </c>
      <c r="D50" s="16">
        <f>SUMIF(E5:E31,"DERECHO",D5:D31)</f>
        <v>616</v>
      </c>
      <c r="G50" s="23" t="s">
        <v>8</v>
      </c>
      <c r="H50" s="24">
        <v>5</v>
      </c>
    </row>
    <row r="51" spans="2:8" ht="15" x14ac:dyDescent="0.25">
      <c r="B51" s="16" t="s">
        <v>29</v>
      </c>
      <c r="C51" s="16">
        <f>COUNTIF(E4:E30,"PSICOLOGIA")</f>
        <v>5</v>
      </c>
      <c r="D51" s="16">
        <f>SUMIF(E6:E32,"PSICOLOGIA",D6:D32)</f>
        <v>1490</v>
      </c>
      <c r="G51" s="4" t="s">
        <v>6</v>
      </c>
      <c r="H51" s="24">
        <v>4</v>
      </c>
    </row>
    <row r="52" spans="2:8" x14ac:dyDescent="0.3">
      <c r="B52" s="16" t="s">
        <v>27</v>
      </c>
      <c r="C52" s="16">
        <f>COUNTIF(E5:E31,"COMUNICACIÓN")</f>
        <v>5</v>
      </c>
      <c r="D52" s="16">
        <f>SUMIF(E7:E33,"COMUNICACIÓN",D7:D33)</f>
        <v>407</v>
      </c>
      <c r="G52" s="23" t="s">
        <v>10</v>
      </c>
      <c r="H52" s="24">
        <v>4</v>
      </c>
    </row>
    <row r="53" spans="2:8" ht="15" x14ac:dyDescent="0.25">
      <c r="B53" s="16" t="s">
        <v>28</v>
      </c>
      <c r="C53" s="16">
        <f>COUNTIF(E6:E32,"ODONTOLOGIA")</f>
        <v>4</v>
      </c>
      <c r="D53" s="16">
        <f>SUMIF(E8:E34,"ODONTOLOGIA",D8:D34)</f>
        <v>1102</v>
      </c>
      <c r="G53" s="4" t="s">
        <v>5</v>
      </c>
      <c r="H53" s="24">
        <v>5</v>
      </c>
    </row>
    <row r="54" spans="2:8" x14ac:dyDescent="0.3">
      <c r="B54" s="16" t="s">
        <v>30</v>
      </c>
      <c r="C54" s="16">
        <f>COUNTIF(E7:E33,"DISEÑO")</f>
        <v>3</v>
      </c>
      <c r="D54" s="16">
        <f>SUMIF(E9:E35,"DISEÑO",D9:D35)</f>
        <v>212</v>
      </c>
      <c r="G54" s="23" t="s">
        <v>9</v>
      </c>
      <c r="H54" s="24">
        <v>5</v>
      </c>
    </row>
    <row r="55" spans="2:8" ht="15" x14ac:dyDescent="0.25">
      <c r="B55" s="16" t="s">
        <v>31</v>
      </c>
      <c r="C55" s="19">
        <f>SUM(C49:C54)</f>
        <v>26</v>
      </c>
      <c r="D55" s="19">
        <f>SUM(D49:D54)</f>
        <v>5078</v>
      </c>
      <c r="G55" s="4" t="s">
        <v>12</v>
      </c>
      <c r="H55" s="24">
        <v>4</v>
      </c>
    </row>
    <row r="56" spans="2:8" ht="15" x14ac:dyDescent="0.25">
      <c r="G56" s="23" t="s">
        <v>14</v>
      </c>
      <c r="H56" s="24">
        <v>4</v>
      </c>
    </row>
    <row r="57" spans="2:8" ht="15" x14ac:dyDescent="0.25">
      <c r="G57" s="4" t="s">
        <v>67</v>
      </c>
      <c r="H57" s="24">
        <v>24</v>
      </c>
    </row>
    <row r="60" spans="2:8" x14ac:dyDescent="0.3">
      <c r="B60" t="s">
        <v>50</v>
      </c>
    </row>
    <row r="61" spans="2:8" x14ac:dyDescent="0.3">
      <c r="B61" s="3" t="s">
        <v>0</v>
      </c>
      <c r="C61" s="3" t="s">
        <v>1</v>
      </c>
      <c r="D61" s="3" t="s">
        <v>2</v>
      </c>
      <c r="E61" s="3" t="s">
        <v>3</v>
      </c>
    </row>
    <row r="62" spans="2:8" x14ac:dyDescent="0.3">
      <c r="B62" s="16">
        <v>1</v>
      </c>
      <c r="C62" s="16" t="s">
        <v>4</v>
      </c>
      <c r="D62" s="16">
        <v>200</v>
      </c>
      <c r="E62" s="16" t="s">
        <v>8</v>
      </c>
    </row>
    <row r="63" spans="2:8" x14ac:dyDescent="0.3">
      <c r="B63" s="16">
        <v>8</v>
      </c>
      <c r="C63" s="16" t="s">
        <v>6</v>
      </c>
      <c r="D63" s="16">
        <v>130</v>
      </c>
      <c r="E63" s="16" t="s">
        <v>10</v>
      </c>
    </row>
    <row r="64" spans="2:8" x14ac:dyDescent="0.3">
      <c r="B64" s="16">
        <v>17</v>
      </c>
      <c r="C64" s="16" t="s">
        <v>13</v>
      </c>
      <c r="D64" s="16"/>
      <c r="E64" s="16" t="s">
        <v>15</v>
      </c>
    </row>
    <row r="65" spans="2:5" x14ac:dyDescent="0.3">
      <c r="B65" s="16">
        <v>27</v>
      </c>
      <c r="C65" s="16" t="s">
        <v>7</v>
      </c>
      <c r="D65" s="16">
        <v>250</v>
      </c>
      <c r="E65" s="16" t="s">
        <v>9</v>
      </c>
    </row>
    <row r="66" spans="2:5" x14ac:dyDescent="0.3">
      <c r="B66" s="16">
        <v>19</v>
      </c>
      <c r="C66" s="16" t="s">
        <v>5</v>
      </c>
      <c r="D66" s="16">
        <v>45</v>
      </c>
      <c r="E66" s="16" t="s">
        <v>11</v>
      </c>
    </row>
    <row r="67" spans="2:5" x14ac:dyDescent="0.3">
      <c r="B67" s="11"/>
      <c r="C67" s="11"/>
      <c r="D67" s="11"/>
      <c r="E67" s="11"/>
    </row>
    <row r="69" spans="2:5" x14ac:dyDescent="0.3">
      <c r="B69" s="3" t="s">
        <v>0</v>
      </c>
      <c r="C69" s="3" t="s">
        <v>1</v>
      </c>
      <c r="D69" s="3" t="s">
        <v>2</v>
      </c>
      <c r="E69" s="3" t="s">
        <v>3</v>
      </c>
    </row>
    <row r="70" spans="2:5" x14ac:dyDescent="0.3">
      <c r="B70" s="16">
        <v>19</v>
      </c>
      <c r="C70" s="16" t="s">
        <v>5</v>
      </c>
      <c r="D70" s="16">
        <v>45</v>
      </c>
      <c r="E70" s="16" t="s">
        <v>9</v>
      </c>
    </row>
    <row r="73" spans="2:5" x14ac:dyDescent="0.3">
      <c r="B73" s="8" t="s">
        <v>43</v>
      </c>
      <c r="C73" s="1"/>
      <c r="D73" s="1"/>
      <c r="E73" s="1"/>
    </row>
    <row r="74" spans="2:5" x14ac:dyDescent="0.3">
      <c r="B74" s="3" t="s">
        <v>42</v>
      </c>
      <c r="C74" s="3" t="s">
        <v>44</v>
      </c>
      <c r="D74" s="3" t="s">
        <v>45</v>
      </c>
      <c r="E74" s="3" t="s">
        <v>32</v>
      </c>
    </row>
    <row r="75" spans="2:5" x14ac:dyDescent="0.3">
      <c r="B75" s="16" t="s">
        <v>35</v>
      </c>
      <c r="C75" s="16">
        <v>22</v>
      </c>
      <c r="D75" s="20">
        <v>3300000</v>
      </c>
      <c r="E75" s="16" t="s">
        <v>46</v>
      </c>
    </row>
    <row r="76" spans="2:5" x14ac:dyDescent="0.3">
      <c r="B76" s="16" t="s">
        <v>36</v>
      </c>
      <c r="C76" s="16">
        <v>32</v>
      </c>
      <c r="D76" s="20">
        <v>5100000</v>
      </c>
      <c r="E76" s="16" t="s">
        <v>30</v>
      </c>
    </row>
    <row r="77" spans="2:5" x14ac:dyDescent="0.3">
      <c r="B77" s="16" t="s">
        <v>37</v>
      </c>
      <c r="C77" s="16">
        <v>25</v>
      </c>
      <c r="D77" s="20">
        <v>6200000</v>
      </c>
      <c r="E77" s="16" t="s">
        <v>28</v>
      </c>
    </row>
    <row r="78" spans="2:5" x14ac:dyDescent="0.3">
      <c r="B78" s="16" t="s">
        <v>38</v>
      </c>
      <c r="C78" s="16">
        <v>26</v>
      </c>
      <c r="D78" s="20">
        <v>3300000</v>
      </c>
      <c r="E78" s="16" t="s">
        <v>46</v>
      </c>
    </row>
    <row r="79" spans="2:5" x14ac:dyDescent="0.3">
      <c r="B79" s="16" t="s">
        <v>39</v>
      </c>
      <c r="C79" s="16">
        <v>54</v>
      </c>
      <c r="D79" s="20">
        <v>3300000</v>
      </c>
      <c r="E79" s="16" t="s">
        <v>46</v>
      </c>
    </row>
    <row r="80" spans="2:5" x14ac:dyDescent="0.3">
      <c r="B80" s="16" t="s">
        <v>40</v>
      </c>
      <c r="C80" s="16">
        <v>17</v>
      </c>
      <c r="D80" s="20">
        <v>6200000</v>
      </c>
      <c r="E80" s="16" t="s">
        <v>28</v>
      </c>
    </row>
    <row r="81" spans="2:5" x14ac:dyDescent="0.3">
      <c r="B81" s="16" t="s">
        <v>41</v>
      </c>
      <c r="C81" s="16">
        <v>21</v>
      </c>
      <c r="D81" s="20">
        <v>5100000</v>
      </c>
      <c r="E81" s="16" t="s">
        <v>30</v>
      </c>
    </row>
    <row r="82" spans="2:5" x14ac:dyDescent="0.3">
      <c r="B82" s="16" t="s">
        <v>36</v>
      </c>
      <c r="C82" s="16">
        <v>18</v>
      </c>
      <c r="D82" s="20">
        <v>6200000</v>
      </c>
      <c r="E82" s="16" t="s">
        <v>28</v>
      </c>
    </row>
    <row r="83" spans="2:5" x14ac:dyDescent="0.3">
      <c r="B83" s="16" t="s">
        <v>38</v>
      </c>
      <c r="C83" s="16">
        <v>23</v>
      </c>
      <c r="D83" s="20">
        <v>3300000</v>
      </c>
      <c r="E83" s="16" t="s">
        <v>46</v>
      </c>
    </row>
    <row r="85" spans="2:5" x14ac:dyDescent="0.3">
      <c r="B85" t="s">
        <v>49</v>
      </c>
      <c r="E85" s="10">
        <f>SUMIF(E75:E83,"MEDICINA",D75:D83)</f>
        <v>13200000</v>
      </c>
    </row>
    <row r="86" spans="2:5" x14ac:dyDescent="0.3">
      <c r="B86" t="s">
        <v>47</v>
      </c>
      <c r="E86">
        <f>COUNTIF(D75:D83,"6200000")</f>
        <v>3</v>
      </c>
    </row>
    <row r="87" spans="2:5" x14ac:dyDescent="0.3">
      <c r="B87" t="s">
        <v>48</v>
      </c>
      <c r="E87">
        <f>COUNTIF(C75:C83,"&lt;30")</f>
        <v>7</v>
      </c>
    </row>
    <row r="90" spans="2:5" x14ac:dyDescent="0.3">
      <c r="B90" s="3" t="s">
        <v>0</v>
      </c>
      <c r="C90" s="3" t="s">
        <v>1</v>
      </c>
      <c r="D90" s="3" t="s">
        <v>2</v>
      </c>
      <c r="E90" s="3" t="s">
        <v>3</v>
      </c>
    </row>
    <row r="91" spans="2:5" x14ac:dyDescent="0.3">
      <c r="B91" s="16">
        <v>12</v>
      </c>
      <c r="C91" s="16" t="s">
        <v>5</v>
      </c>
      <c r="D91" s="16">
        <v>245</v>
      </c>
      <c r="E91" s="16" t="s">
        <v>9</v>
      </c>
    </row>
    <row r="92" spans="2:5" x14ac:dyDescent="0.3">
      <c r="B92" s="16">
        <v>20</v>
      </c>
      <c r="C92" s="16" t="s">
        <v>5</v>
      </c>
      <c r="D92" s="16">
        <v>200</v>
      </c>
      <c r="E92" s="16" t="s">
        <v>9</v>
      </c>
    </row>
    <row r="95" spans="2:5" x14ac:dyDescent="0.3">
      <c r="B95" s="3" t="s">
        <v>0</v>
      </c>
      <c r="C95" s="3" t="s">
        <v>1</v>
      </c>
      <c r="D95" s="3" t="s">
        <v>2</v>
      </c>
      <c r="E95" s="3" t="s">
        <v>3</v>
      </c>
    </row>
    <row r="96" spans="2:5" x14ac:dyDescent="0.3">
      <c r="B96" s="16">
        <v>1</v>
      </c>
      <c r="C96" s="16" t="s">
        <v>4</v>
      </c>
      <c r="D96" s="16">
        <v>200</v>
      </c>
      <c r="E96" s="16" t="s">
        <v>8</v>
      </c>
    </row>
    <row r="97" spans="2:5" x14ac:dyDescent="0.3">
      <c r="B97" s="16">
        <v>3</v>
      </c>
      <c r="C97" s="16" t="s">
        <v>4</v>
      </c>
      <c r="D97" s="16">
        <v>95</v>
      </c>
      <c r="E97" s="16" t="s">
        <v>8</v>
      </c>
    </row>
    <row r="98" spans="2:5" x14ac:dyDescent="0.3">
      <c r="B98" s="16">
        <v>7</v>
      </c>
      <c r="C98" s="16" t="s">
        <v>4</v>
      </c>
      <c r="D98" s="16">
        <v>156</v>
      </c>
      <c r="E98" s="16" t="s">
        <v>8</v>
      </c>
    </row>
    <row r="99" spans="2:5" x14ac:dyDescent="0.3">
      <c r="B99" s="16">
        <v>13</v>
      </c>
      <c r="C99" s="16" t="s">
        <v>4</v>
      </c>
      <c r="D99" s="16">
        <v>200</v>
      </c>
      <c r="E99" s="16" t="s">
        <v>8</v>
      </c>
    </row>
    <row r="100" spans="2:5" x14ac:dyDescent="0.3">
      <c r="B100" s="16">
        <v>26</v>
      </c>
      <c r="C100" s="16" t="s">
        <v>4</v>
      </c>
      <c r="D100" s="16">
        <v>600</v>
      </c>
      <c r="E100" s="16" t="s">
        <v>8</v>
      </c>
    </row>
    <row r="104" spans="2:5" x14ac:dyDescent="0.3">
      <c r="B104" s="3" t="s">
        <v>0</v>
      </c>
      <c r="C104" s="3" t="s">
        <v>1</v>
      </c>
      <c r="D104" s="3" t="s">
        <v>2</v>
      </c>
      <c r="E104" s="3" t="s">
        <v>3</v>
      </c>
    </row>
    <row r="105" spans="2:5" x14ac:dyDescent="0.3">
      <c r="B105" s="16">
        <v>5</v>
      </c>
      <c r="C105" s="16" t="s">
        <v>7</v>
      </c>
      <c r="D105" s="16">
        <v>20</v>
      </c>
      <c r="E105" s="16" t="s">
        <v>11</v>
      </c>
    </row>
    <row r="106" spans="2:5" x14ac:dyDescent="0.3">
      <c r="B106" s="16">
        <v>22</v>
      </c>
      <c r="C106" s="16" t="s">
        <v>7</v>
      </c>
      <c r="D106" s="16">
        <v>32</v>
      </c>
      <c r="E106" s="16" t="s">
        <v>11</v>
      </c>
    </row>
    <row r="107" spans="2:5" x14ac:dyDescent="0.3">
      <c r="B107" s="16">
        <v>24</v>
      </c>
      <c r="C107" s="16" t="s">
        <v>7</v>
      </c>
      <c r="D107" s="16">
        <v>800</v>
      </c>
      <c r="E107" s="16" t="s">
        <v>11</v>
      </c>
    </row>
    <row r="108" spans="2:5" x14ac:dyDescent="0.3">
      <c r="B108" s="16">
        <v>27</v>
      </c>
      <c r="C108" s="16" t="s">
        <v>7</v>
      </c>
      <c r="D108" s="16">
        <v>250</v>
      </c>
      <c r="E108" s="16" t="s">
        <v>11</v>
      </c>
    </row>
    <row r="109" spans="2:5" x14ac:dyDescent="0.3">
      <c r="B109" s="9"/>
      <c r="C109" s="12" t="s">
        <v>51</v>
      </c>
      <c r="D109" s="9">
        <f>SUM(D105:D108)</f>
        <v>1102</v>
      </c>
      <c r="E109" s="9"/>
    </row>
    <row r="110" spans="2:5" x14ac:dyDescent="0.3">
      <c r="B110" s="16">
        <v>10</v>
      </c>
      <c r="C110" s="16" t="s">
        <v>13</v>
      </c>
      <c r="D110" s="16">
        <v>62</v>
      </c>
      <c r="E110" s="16" t="s">
        <v>15</v>
      </c>
    </row>
    <row r="111" spans="2:5" x14ac:dyDescent="0.3">
      <c r="B111" s="16">
        <v>17</v>
      </c>
      <c r="C111" s="16" t="s">
        <v>13</v>
      </c>
      <c r="D111" s="16"/>
      <c r="E111" s="16" t="s">
        <v>15</v>
      </c>
    </row>
    <row r="112" spans="2:5" x14ac:dyDescent="0.3">
      <c r="B112" s="16">
        <v>23</v>
      </c>
      <c r="C112" s="16" t="s">
        <v>13</v>
      </c>
      <c r="D112" s="16">
        <v>150</v>
      </c>
      <c r="E112" s="16" t="s">
        <v>15</v>
      </c>
    </row>
    <row r="113" spans="2:5" x14ac:dyDescent="0.3">
      <c r="B113" s="9"/>
      <c r="C113" s="9" t="s">
        <v>55</v>
      </c>
      <c r="D113" s="9">
        <f>SUM(D110:D112)</f>
        <v>212</v>
      </c>
      <c r="E113" s="9"/>
    </row>
    <row r="114" spans="2:5" x14ac:dyDescent="0.3">
      <c r="B114" s="16">
        <v>1</v>
      </c>
      <c r="C114" s="16" t="s">
        <v>4</v>
      </c>
      <c r="D114" s="16">
        <v>200</v>
      </c>
      <c r="E114" s="16" t="s">
        <v>8</v>
      </c>
    </row>
    <row r="115" spans="2:5" x14ac:dyDescent="0.3">
      <c r="B115" s="16">
        <v>3</v>
      </c>
      <c r="C115" s="16" t="s">
        <v>4</v>
      </c>
      <c r="D115" s="16">
        <v>95</v>
      </c>
      <c r="E115" s="16" t="s">
        <v>8</v>
      </c>
    </row>
    <row r="116" spans="2:5" x14ac:dyDescent="0.3">
      <c r="B116" s="16">
        <v>7</v>
      </c>
      <c r="C116" s="16" t="s">
        <v>4</v>
      </c>
      <c r="D116" s="16">
        <v>156</v>
      </c>
      <c r="E116" s="16" t="s">
        <v>8</v>
      </c>
    </row>
    <row r="117" spans="2:5" x14ac:dyDescent="0.3">
      <c r="B117" s="16">
        <v>13</v>
      </c>
      <c r="C117" s="16" t="s">
        <v>4</v>
      </c>
      <c r="D117" s="16">
        <v>200</v>
      </c>
      <c r="E117" s="16" t="s">
        <v>8</v>
      </c>
    </row>
    <row r="118" spans="2:5" x14ac:dyDescent="0.3">
      <c r="B118" s="16">
        <v>26</v>
      </c>
      <c r="C118" s="16" t="s">
        <v>4</v>
      </c>
      <c r="D118" s="16">
        <v>600</v>
      </c>
      <c r="E118" s="16" t="s">
        <v>8</v>
      </c>
    </row>
    <row r="119" spans="2:5" x14ac:dyDescent="0.3">
      <c r="B119" s="9"/>
      <c r="C119" s="9" t="s">
        <v>56</v>
      </c>
      <c r="D119" s="9">
        <f>SUM(D114:D118)</f>
        <v>1251</v>
      </c>
      <c r="E119" s="9"/>
    </row>
    <row r="120" spans="2:5" x14ac:dyDescent="0.3">
      <c r="B120" s="16">
        <v>4</v>
      </c>
      <c r="C120" s="16" t="s">
        <v>6</v>
      </c>
      <c r="D120" s="16">
        <v>120</v>
      </c>
      <c r="E120" s="16" t="s">
        <v>10</v>
      </c>
    </row>
    <row r="121" spans="2:5" x14ac:dyDescent="0.3">
      <c r="B121" s="16">
        <v>8</v>
      </c>
      <c r="C121" s="16" t="s">
        <v>6</v>
      </c>
      <c r="D121" s="16">
        <v>130</v>
      </c>
      <c r="E121" s="16" t="s">
        <v>10</v>
      </c>
    </row>
    <row r="122" spans="2:5" x14ac:dyDescent="0.3">
      <c r="B122" s="16">
        <v>18</v>
      </c>
      <c r="C122" s="16" t="s">
        <v>6</v>
      </c>
      <c r="D122" s="16">
        <v>170</v>
      </c>
      <c r="E122" s="16" t="s">
        <v>10</v>
      </c>
    </row>
    <row r="123" spans="2:5" x14ac:dyDescent="0.3">
      <c r="B123" s="16">
        <v>21</v>
      </c>
      <c r="C123" s="16" t="s">
        <v>6</v>
      </c>
      <c r="D123" s="16">
        <v>196</v>
      </c>
      <c r="E123" s="16" t="s">
        <v>10</v>
      </c>
    </row>
    <row r="124" spans="2:5" x14ac:dyDescent="0.3">
      <c r="B124" s="9"/>
      <c r="C124" s="9" t="s">
        <v>52</v>
      </c>
      <c r="D124" s="9">
        <f>SUM(D120:D123)</f>
        <v>616</v>
      </c>
      <c r="E124" s="9"/>
    </row>
    <row r="125" spans="2:5" x14ac:dyDescent="0.3">
      <c r="B125" s="16">
        <v>2</v>
      </c>
      <c r="C125" s="16" t="s">
        <v>5</v>
      </c>
      <c r="D125" s="16"/>
      <c r="E125" s="16" t="s">
        <v>9</v>
      </c>
    </row>
    <row r="126" spans="2:5" x14ac:dyDescent="0.3">
      <c r="B126" s="16">
        <v>6</v>
      </c>
      <c r="C126" s="16" t="s">
        <v>5</v>
      </c>
      <c r="D126" s="16">
        <v>55</v>
      </c>
      <c r="E126" s="16" t="s">
        <v>9</v>
      </c>
    </row>
    <row r="127" spans="2:5" x14ac:dyDescent="0.3">
      <c r="B127" s="16">
        <v>12</v>
      </c>
      <c r="C127" s="16" t="s">
        <v>5</v>
      </c>
      <c r="D127" s="16">
        <v>245</v>
      </c>
      <c r="E127" s="16" t="s">
        <v>9</v>
      </c>
    </row>
    <row r="128" spans="2:5" x14ac:dyDescent="0.3">
      <c r="B128" s="16">
        <v>15</v>
      </c>
      <c r="C128" s="16" t="s">
        <v>5</v>
      </c>
      <c r="D128" s="16">
        <v>162</v>
      </c>
      <c r="E128" s="16" t="s">
        <v>9</v>
      </c>
    </row>
    <row r="129" spans="2:5" x14ac:dyDescent="0.3">
      <c r="B129" s="16">
        <v>19</v>
      </c>
      <c r="C129" s="16" t="s">
        <v>5</v>
      </c>
      <c r="D129" s="16">
        <v>45</v>
      </c>
      <c r="E129" s="16" t="s">
        <v>9</v>
      </c>
    </row>
    <row r="130" spans="2:5" x14ac:dyDescent="0.3">
      <c r="B130" s="16">
        <v>20</v>
      </c>
      <c r="C130" s="16" t="s">
        <v>5</v>
      </c>
      <c r="D130" s="16">
        <v>200</v>
      </c>
      <c r="E130" s="16" t="s">
        <v>9</v>
      </c>
    </row>
    <row r="131" spans="2:5" x14ac:dyDescent="0.3">
      <c r="B131" s="9"/>
      <c r="C131" s="9" t="s">
        <v>53</v>
      </c>
      <c r="D131" s="9">
        <f>SUM(D125:D130)</f>
        <v>707</v>
      </c>
      <c r="E131" s="9"/>
    </row>
    <row r="132" spans="2:5" x14ac:dyDescent="0.3">
      <c r="B132" s="16">
        <v>9</v>
      </c>
      <c r="C132" s="16" t="s">
        <v>12</v>
      </c>
      <c r="D132" s="16">
        <v>70</v>
      </c>
      <c r="E132" s="16" t="s">
        <v>14</v>
      </c>
    </row>
    <row r="133" spans="2:5" x14ac:dyDescent="0.3">
      <c r="B133" s="16">
        <v>11</v>
      </c>
      <c r="C133" s="16" t="s">
        <v>12</v>
      </c>
      <c r="D133" s="16"/>
      <c r="E133" s="16" t="s">
        <v>14</v>
      </c>
    </row>
    <row r="134" spans="2:5" x14ac:dyDescent="0.3">
      <c r="B134" s="16">
        <v>14</v>
      </c>
      <c r="C134" s="16" t="s">
        <v>12</v>
      </c>
      <c r="D134" s="16">
        <v>900</v>
      </c>
      <c r="E134" s="16" t="s">
        <v>14</v>
      </c>
    </row>
    <row r="135" spans="2:5" x14ac:dyDescent="0.3">
      <c r="B135" s="16">
        <v>16</v>
      </c>
      <c r="C135" s="16" t="s">
        <v>12</v>
      </c>
      <c r="D135" s="16">
        <v>210</v>
      </c>
      <c r="E135" s="16" t="s">
        <v>14</v>
      </c>
    </row>
    <row r="136" spans="2:5" x14ac:dyDescent="0.3">
      <c r="B136" s="16">
        <v>26</v>
      </c>
      <c r="C136" s="16" t="s">
        <v>12</v>
      </c>
      <c r="D136" s="16">
        <v>310</v>
      </c>
      <c r="E136" s="16" t="s">
        <v>14</v>
      </c>
    </row>
    <row r="137" spans="2:5" x14ac:dyDescent="0.3">
      <c r="B137" s="21"/>
      <c r="C137" s="16" t="s">
        <v>54</v>
      </c>
      <c r="D137" s="16">
        <f>SUM(D132:D136)</f>
        <v>1490</v>
      </c>
      <c r="E137" s="21"/>
    </row>
    <row r="138" spans="2:5" x14ac:dyDescent="0.3">
      <c r="B138" s="21"/>
      <c r="C138" s="16" t="s">
        <v>31</v>
      </c>
      <c r="D138" s="16">
        <f>SUM(D137+D131+D124+D119+D113+D109)</f>
        <v>5378</v>
      </c>
      <c r="E138" s="21"/>
    </row>
    <row r="140" spans="2:5" ht="15" thickBot="1" x14ac:dyDescent="0.35"/>
    <row r="141" spans="2:5" ht="15" thickBot="1" x14ac:dyDescent="0.35">
      <c r="B141" s="13" t="s">
        <v>57</v>
      </c>
      <c r="C141" s="13" t="s">
        <v>44</v>
      </c>
      <c r="D141" s="13" t="s">
        <v>58</v>
      </c>
      <c r="E141" s="13" t="s">
        <v>32</v>
      </c>
    </row>
    <row r="142" spans="2:5" ht="15" thickBot="1" x14ac:dyDescent="0.35">
      <c r="B142" s="14" t="s">
        <v>59</v>
      </c>
      <c r="C142" s="14">
        <v>22</v>
      </c>
      <c r="D142" s="15">
        <v>3300000</v>
      </c>
      <c r="E142" s="14" t="s">
        <v>46</v>
      </c>
    </row>
    <row r="143" spans="2:5" ht="15" thickBot="1" x14ac:dyDescent="0.35">
      <c r="B143" s="14" t="s">
        <v>60</v>
      </c>
      <c r="C143" s="14">
        <v>32</v>
      </c>
      <c r="D143" s="15">
        <v>5100000</v>
      </c>
      <c r="E143" s="14" t="s">
        <v>30</v>
      </c>
    </row>
    <row r="144" spans="2:5" ht="15" thickBot="1" x14ac:dyDescent="0.35">
      <c r="B144" s="14" t="s">
        <v>61</v>
      </c>
      <c r="C144" s="14">
        <v>25</v>
      </c>
      <c r="D144" s="15">
        <v>6200000</v>
      </c>
      <c r="E144" s="14" t="s">
        <v>28</v>
      </c>
    </row>
    <row r="145" spans="2:5" ht="15" thickBot="1" x14ac:dyDescent="0.35">
      <c r="B145" s="14" t="s">
        <v>62</v>
      </c>
      <c r="C145" s="14">
        <v>26</v>
      </c>
      <c r="D145" s="15">
        <v>3300000</v>
      </c>
      <c r="E145" s="14" t="s">
        <v>46</v>
      </c>
    </row>
    <row r="146" spans="2:5" ht="15" thickBot="1" x14ac:dyDescent="0.35">
      <c r="B146" s="14" t="s">
        <v>63</v>
      </c>
      <c r="C146" s="14">
        <v>54</v>
      </c>
      <c r="D146" s="15">
        <v>3300000</v>
      </c>
      <c r="E146" s="14" t="s">
        <v>46</v>
      </c>
    </row>
    <row r="147" spans="2:5" ht="15" thickBot="1" x14ac:dyDescent="0.35">
      <c r="B147" s="14" t="s">
        <v>64</v>
      </c>
      <c r="C147" s="14">
        <v>17</v>
      </c>
      <c r="D147" s="15">
        <v>6200000</v>
      </c>
      <c r="E147" s="14" t="s">
        <v>28</v>
      </c>
    </row>
    <row r="148" spans="2:5" ht="15" thickBot="1" x14ac:dyDescent="0.35">
      <c r="B148" s="14" t="s">
        <v>65</v>
      </c>
      <c r="C148" s="14">
        <v>21</v>
      </c>
      <c r="D148" s="15">
        <v>5100000</v>
      </c>
      <c r="E148" s="14" t="s">
        <v>30</v>
      </c>
    </row>
    <row r="149" spans="2:5" ht="15" thickBot="1" x14ac:dyDescent="0.35">
      <c r="B149" s="14" t="s">
        <v>60</v>
      </c>
      <c r="C149" s="14">
        <v>18</v>
      </c>
      <c r="D149" s="15">
        <v>6200000</v>
      </c>
      <c r="E149" s="14" t="s">
        <v>28</v>
      </c>
    </row>
    <row r="150" spans="2:5" ht="15" thickBot="1" x14ac:dyDescent="0.35">
      <c r="B150" s="14" t="s">
        <v>62</v>
      </c>
      <c r="C150" s="14">
        <v>23</v>
      </c>
      <c r="D150" s="15">
        <v>3300000</v>
      </c>
      <c r="E150" s="14" t="s">
        <v>46</v>
      </c>
    </row>
  </sheetData>
  <sortState ref="B4:E30">
    <sortCondition ref="E4"/>
  </sortState>
  <mergeCells count="6">
    <mergeCell ref="B32:C32"/>
    <mergeCell ref="B40:C40"/>
    <mergeCell ref="B41:C41"/>
    <mergeCell ref="B42:C42"/>
    <mergeCell ref="B46:C46"/>
    <mergeCell ref="B43:C43"/>
  </mergeCells>
  <conditionalFormatting sqref="C142:C150">
    <cfRule type="top10" dxfId="2" priority="2" bottom="1" rank="3"/>
    <cfRule type="cellIs" dxfId="1" priority="3" operator="between">
      <formula>17</formula>
      <formula>25</formula>
    </cfRule>
  </conditionalFormatting>
  <conditionalFormatting sqref="D142:D150">
    <cfRule type="cellIs" dxfId="0" priority="1" operator="lessThan">
      <formula>6000000</formula>
    </cfRule>
  </conditionalFormatting>
  <dataValidations count="4">
    <dataValidation type="list" allowBlank="1" showInputMessage="1" showErrorMessage="1" sqref="B62:B66">
      <formula1>$B$4:$B$30</formula1>
    </dataValidation>
    <dataValidation type="list" allowBlank="1" showInputMessage="1" showErrorMessage="1" sqref="C62:C66">
      <formula1>$C$4:$C$30</formula1>
    </dataValidation>
    <dataValidation type="list" allowBlank="1" showInputMessage="1" showErrorMessage="1" sqref="D62:D66">
      <formula1>$D$4:$D$30</formula1>
    </dataValidation>
    <dataValidation type="list" allowBlank="1" showInputMessage="1" showErrorMessage="1" sqref="E62:E66">
      <formula1>$E$4:$E$30</formula1>
    </dataValidation>
  </dataValidations>
  <pageMargins left="0.7" right="0.7" top="0.75" bottom="0.75" header="0.3" footer="0.3"/>
  <pageSetup scale="30" orientation="portrait" r:id="rId2"/>
  <ignoredErrors>
    <ignoredError sqref="D124" formulaRange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3-03</dc:creator>
  <cp:lastModifiedBy>user</cp:lastModifiedBy>
  <cp:lastPrinted>2014-11-22T01:22:15Z</cp:lastPrinted>
  <dcterms:created xsi:type="dcterms:W3CDTF">2014-11-21T23:12:17Z</dcterms:created>
  <dcterms:modified xsi:type="dcterms:W3CDTF">2014-11-26T01:12:29Z</dcterms:modified>
</cp:coreProperties>
</file>